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030172b604a6e" /></Relationships>
</file>

<file path=xl/workbook.xml><?xml version="1.0" encoding="utf-8"?>
<workbook xmlns="http://schemas.openxmlformats.org/spreadsheetml/2006/main" xmlns:r="http://schemas.openxmlformats.org/officeDocument/2006/relationships">
  <sheets>
    <sheet name="Dashboard" sheetId="1" r:id="R995e5c0d5c1e43b5"/>
    <sheet name="Catalog" sheetId="2" r:id="Re5b4a7a2ef394434"/>
    <sheet name="galko Source List" sheetId="3" r:id="Rd2b4f1b53e024fa1"/>
    <sheet name="Research Log" sheetId="4" r:id="Re539e5f89b644e89"/>
    <sheet name="Data Dictionary" sheetId="5" r:id="Rf3139e1bfcea4d9e"/>
  </sheets>
  <definedNames>
    <definedName name="_xlnm._FilterDatabase" localSheetId="1" hidden="1">'Catalog'!$A$1:$AF$2</definedName>
  </definedNames>
</workbook>
</file>

<file path=xl/sharedStrings.xml><?xml version="1.0" encoding="utf-8"?>
<x:sst xmlns:x="http://schemas.openxmlformats.org/spreadsheetml/2006/main">
  <x:si>
    <x:t xml:space="preserve">Amazing Spider-Man #289 Homage Catalog</x:t>
  </x:si>
  <x:si>
    <x:t xml:space="preserve">Metric</x:t>
  </x:si>
  <x:si>
    <x:t xml:space="preserve">Value</x:t>
  </x:si>
  <x:si>
    <x:t xml:space="preserve">Total records</x:t>
  </x:si>
  <x:si>
    <x:t xml:space="preserve">Verified</x:t>
  </x:si>
  <x:si>
    <x:t xml:space="preserve">Partial</x:t>
  </x:si>
  <x:si>
    <x:t xml:space="preserve">Needs Review</x:t>
  </x:si>
  <x:si>
    <x:t xml:space="preserve">Website visible</x:t>
  </x:si>
  <x:si>
    <x:t xml:space="preserve">Hidden research records</x:t>
  </x:si>
  <x:si>
    <x:t xml:space="preserve">Published</x:t>
  </x:si>
  <x:si>
    <x:t xml:space="preserve">Solicited / Upcoming</x:t>
  </x:si>
  <x:si>
    <x:t xml:space="preserve">Direct homages</x:t>
  </x:si>
  <x:si>
    <x:t xml:space="preserve">Parody / character-swap homages</x:t>
  </x:si>
  <x:si>
    <x:t xml:space="preserve">Retailer exclusives</x:t>
  </x:si>
  <x:si>
    <x:t xml:space="preserve">New deep-search records (Oct 2026)</x:t>
  </x:si>
  <x:si>
    <x:t xml:space="preserve">% Verified</x:t>
  </x:si>
  <x:si>
    <x:t xml:space="preserve">Catalog ID</x:t>
  </x:si>
  <x:si>
    <x:t xml:space="preserve">Title</x:t>
  </x:si>
  <x:si>
    <x:t xml:space="preserve">Issue</x:t>
  </x:si>
  <x:si>
    <x:t xml:space="preserve">Year</x:t>
  </x:si>
  <x:si>
    <x:t xml:space="preserve">Publisher</x:t>
  </x:si>
  <x:si>
    <x:t xml:space="preserve">Cover Artist</x:t>
  </x:si>
  <x:si>
    <x:t xml:space="preserve">Variant/Edition</x:t>
  </x:si>
  <x:si>
    <x:t xml:space="preserve">Homage Target</x:t>
  </x:si>
  <x:si>
    <x:t xml:space="preserve">Homage Type</x:t>
  </x:si>
  <x:si>
    <x:t xml:space="preserve">Subject/Character</x:t>
  </x:si>
  <x:si>
    <x:t xml:space="preserve">Exclusive/Retailer</x:t>
  </x:si>
  <x:si>
    <x:t xml:space="preserve">Convention/Event</x:t>
  </x:si>
  <x:si>
    <x:t xml:space="preserve">Print Run/Ratio</x:t>
  </x:si>
  <x:si>
    <x:t xml:space="preserve">Format/Finish</x:t>
  </x:si>
  <x:si>
    <x:t xml:space="preserve">Country/Language</x:t>
  </x:si>
  <x:si>
    <x:t xml:space="preserve">Release Date</x:t>
  </x:si>
  <x:si>
    <x:t xml:space="preserve">Ownership</x:t>
  </x:si>
  <x:si>
    <x:t xml:space="preserve">Ownership Evidence</x:t>
  </x:si>
  <x:si>
    <x:t xml:space="preserve">Website Visibility</x:t>
  </x:si>
  <x:si>
    <x:t xml:space="preserve">Website Slug</x:t>
  </x:si>
  <x:si>
    <x:t xml:space="preserve">Website Title</x:t>
  </x:si>
  <x:si>
    <x:t xml:space="preserve">Short Description</x:t>
  </x:si>
  <x:si>
    <x:t xml:space="preserve">Lineage/Reference Notes</x:t>
  </x:si>
  <x:si>
    <x:t xml:space="preserve">Collector Notes</x:t>
  </x:si>
  <x:si>
    <x:t xml:space="preserve">Verification Status</x:t>
  </x:si>
  <x:si>
    <x:t xml:space="preserve">Primary Source URL</x:t>
  </x:si>
  <x:si>
    <x:t xml:space="preserve">Secondary Source URL</x:t>
  </x:si>
  <x:si>
    <x:t xml:space="preserve">Cover Image Source URL</x:t>
  </x:si>
  <x:si>
    <x:t xml:space="preserve">Image Filename</x:t>
  </x:si>
  <x:si>
    <x:t xml:space="preserve">Artist Instagram</x:t>
  </x:si>
  <x:si>
    <x:t xml:space="preserve">Publication Status</x:t>
  </x:si>
  <x:si>
    <x:t xml:space="preserve">Research Added</x:t>
  </x:si>
  <x:si>
    <x:t xml:space="preserve">#</x:t>
  </x:si>
  <x:si>
    <x:t xml:space="preserve">galko card (as listed)</x:t>
  </x:si>
  <x:si>
    <x:t xml:space="preserve">LCG release date</x:t>
  </x:si>
  <x:si>
    <x:t xml:space="preserve">LCG URL</x:t>
  </x:si>
  <x:si>
    <x:t xml:space="preserve">Disposition in this catalog</x:t>
  </x:si>
  <x:si>
    <x:t xml:space="preserve">The Amazing Spider-Man #289</x:t>
  </x:si>
  <x:si>
    <x:t xml:space="preserve">1987-03-03</x:t>
  </x:si>
  <x:si>
    <x:t xml:space="preserve">https://leagueofcomicgeeks.com/comic/3215900/the-amazing-spider-man-289</x:t>
  </x:si>
  <x:si>
    <x:t xml:space="preserve">Excluded – original</x:t>
  </x:si>
  <x:si>
    <x:t xml:space="preserve">ASM #289 Newsstand Edition</x:t>
  </x:si>
  <x:si>
    <x:t xml:space="preserve">1987-06-01</x:t>
  </x:si>
  <x:si>
    <x:t xml:space="preserve">https://leagueofcomicgeeks.com/comic/3215900/the-amazing-spider-man-289?variant=6152266</x:t>
  </x:si>
  <x:si>
    <x:t xml:space="preserve">Excluded – edition of original</x:t>
  </x:si>
  <x:si>
    <x:t xml:space="preserve">Buffy the Vampire Slayer: Season 8 #33 Georges Jeanty Cover</x:t>
  </x:si>
  <x:si>
    <x:t xml:space="preserve">2010-03-03</x:t>
  </x:si>
  <x:si>
    <x:t xml:space="preserve">https://leagueofcomicgeeks.com/comic/7102062/buffy-the-vampire-slayer-season-8-33?variant=5189261</x:t>
  </x:si>
  <x:si>
    <x:t xml:space="preserve">CL-ASM289-0001</x:t>
  </x:si>
  <x:si>
    <x:t xml:space="preserve">Items on galko list</x:t>
  </x:si>
  <x:si>
    <x:t xml:space="preserve">Represented in Catalog (own row or consolidated)</x:t>
  </x:si>
  <x:si>
    <x:t xml:space="preserve">Excluded (originals / reprints / reused art)</x:t>
  </x:si>
  <x:si>
    <x:t xml:space="preserve">Candidate</x:t>
  </x:si>
  <x:si>
    <x:t xml:space="preserve">Decision</x:t>
  </x:si>
  <x:si>
    <x:t xml:space="preserve">Reason</x:t>
  </x:si>
  <x:si>
    <x:t xml:space="preserve">Best Source</x:t>
  </x:si>
  <x:si>
    <x:t xml:space="preserve">Follow-up</x:t>
  </x:si>
  <x:si>
    <x:t xml:space="preserve">galko LCG list 9911 (3 items)</x:t>
  </x:si>
  <x:si>
    <x:t xml:space="preserve">Source</x:t>
  </x:si>
  <x:si>
    <x:t xml:space="preserve">User-supplied PDF print (Oct 13, 2026).</x:t>
  </x:si>
  <x:si>
    <x:t xml:space="preserve">https://leagueofcomicgeeks.com/profile/galko/lists/9911/cover-homage-the-amazing-spider-man-289</x:t>
  </x:si>
  <x:si>
    <x:t xml:space="preserve">ASM #289 (1987) direct and Newsstand</x:t>
  </x:si>
  <x:si>
    <x:t xml:space="preserve">Excluded</x:t>
  </x:si>
  <x:si>
    <x:t xml:space="preserve">Original issue and its edition. Cover by Tom Morgan &amp; Tom Palmer (MyComicShop).</x:t>
  </x:si>
  <x:si>
    <x:t xml:space="preserve">https://www.mycomicshop.com/search?q=amazing+spider-man+289</x:t>
  </x:si>
  <x:si>
    <x:t xml:space="preserve">Web/retailer/database sweep for ASM #289 homages</x:t>
  </x:si>
  <x:si>
    <x:t xml:space="preserve">Searched</x:t>
  </x:si>
  <x:si>
    <x:t xml:space="preserve">No further homages found.</x:t>
  </x:si>
  <x:si>
    <x:t xml:space="preserve">Thin homage family.</x:t>
  </x:si>
  <x:si>
    <x:t xml:space="preserve">Spider-Man: Incursions #1 Cover D 'TBA (Homage, 1:25)' – Dec 2026</x:t>
  </x:si>
  <x:si>
    <x:t xml:space="preserve">Watchlist (upcoming)</x:t>
  </x:si>
  <x:si>
    <x:t xml:space="preserve">Marvel solicited a homage cover without naming its target.</x:t>
  </x:si>
  <x:si>
    <x:t xml:space="preserve">https://bleedingcool.com/comics/marvel-comics-official-full-december-2026-solicits-and-solicitations/</x:t>
  </x:si>
  <x:si>
    <x:t xml:space="preserve">Check on cover reveal.</x:t>
  </x:si>
  <x:si>
    <x:t xml:space="preserve">Amazing Spider-Man: Symbie #1 Cover C 'TBA (Homage)' – Dec 2026</x:t>
  </x:si>
  <x:si>
    <x:t xml:space="preserve">Homage cover solicited; target unrevealed.</x:t>
  </x:si>
  <x:si>
    <x:t xml:space="preserve">Upcoming-homage sweep (Oct 20, 2026)</x:t>
  </x:si>
  <x:si>
    <x:t xml:space="preserve">No confirmed upcoming homage of this cover found in Marvel Nov–Dec 2026 solicits or retailer pre-orders.</x:t>
  </x:si>
  <x:si>
    <x:t xml:space="preserve">Field</x:t>
  </x:si>
  <x:si>
    <x:t xml:space="preserve">Description</x:t>
  </x:si>
  <x:si>
    <x:t xml:space="preserve">Allowed values / example</x:t>
  </x:si>
</x:sst>
</file>

<file path=xl/styles.xml><?xml version="1.0" encoding="utf-8"?>
<x:styleSheet xmlns:x="http://schemas.openxmlformats.org/spreadsheetml/2006/main">
  <x:numFmts count="5">
    <x:numFmt numFmtId="164" formatCode="General"/>
    <x:numFmt numFmtId="165" formatCode="General"/>
    <x:numFmt numFmtId="166" formatCode="0%"/>
    <x:numFmt numFmtId="200" formatCode="0"/>
    <x:numFmt numFmtId="201" formatCode="yyyy-mm-dd"/>
  </x:numFmts>
  <x:fonts count="13">
    <x:font>
      <x:sz val="11"/>
      <x:color theme="1"/>
      <x:name val="Calibri"/>
      <x:family val="2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6"/>
      <x:color rgb="FF1F2A44"/>
      <x:name val="Arial"/>
    </x:font>
    <x:font>
      <x:i/>
      <x:sz val="10"/>
      <x:color rgb="FF555555"/>
      <x:name val="Arial"/>
    </x:font>
    <x:font>
      <x:sz val="9"/>
      <x:color rgb="FF888888"/>
      <x:name val="Arial"/>
    </x:font>
    <x:font>
      <x:b/>
      <x:sz val="10"/>
      <x:color rgb="FFFFFFFF"/>
      <x:name val="Arial"/>
    </x:font>
    <x:font>
      <x:sz val="11"/>
      <x:name val="Arial"/>
    </x:font>
    <x:font>
      <x:b/>
      <x:sz val="11"/>
      <x:name val="Arial"/>
    </x:font>
    <x:font>
      <x:b/>
      <x:sz val="12"/>
      <x:color rgb="FF1F2A44"/>
      <x:name val="Arial"/>
    </x:font>
    <x:font>
      <x:sz val="10"/>
      <x:name val="Arial"/>
    </x:font>
    <x:font>
      <x:u val="single"/>
      <x:sz val="10"/>
      <x:color rgb="FF1F4E9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F2A44"/>
      </x:patternFill>
    </x:fill>
    <x:fill>
      <x:patternFill patternType="solid">
        <x:fgColor rgb="FFFFF2CC"/>
      </x:patternFill>
    </x:fill>
    <x:fill>
      <x:patternFill patternType="solid">
        <x:fgColor rgb="FFEDEDED"/>
      </x:patternFill>
    </x:fill>
  </x:fills>
  <x:borders count="2">
    <x:border diagonalUp="0" diagonalDown="0">
      <x:left/>
      <x:right/>
      <x:top/>
      <x:bottom/>
      <x:diagonal/>
    </x:border>
    <x:border diagonalUp="0" diagonalDown="0">
      <x:left/>
      <x:right/>
      <x:top/>
      <x:bottom style="thin">
        <x:color rgb="FFD0D4DC"/>
      </x:bottom>
      <x:diagonal/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34">
    <x:xf numFmtId="164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4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5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6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7" fillId="2" borderId="0" xfId="0" applyFont="1" applyBorder="0" applyAlignment="0" applyProtection="0">
      <x:alignment horizontal="general" vertical="bottom" wrapText="0" shrinkToFit="0"/>
      <x:protection locked="1" hidden="0"/>
    </x:xf>
    <x:xf numFmtId="164" fontId="8" fillId="0" borderId="0" xfId="0" applyFont="1" applyBorder="0" applyAlignment="0" applyProtection="0">
      <x:alignment horizontal="general" vertical="bottom" wrapText="0" shrinkToFit="0"/>
      <x:protection locked="1" hidden="0"/>
    </x:xf>
    <x:xf numFmtId="165" fontId="9" fillId="0" borderId="0" xfId="0" applyFont="1" applyBorder="0" applyAlignment="0" applyProtection="0">
      <x:alignment horizontal="general" vertical="bottom" wrapText="0" shrinkToFit="0"/>
      <x:protection locked="1" hidden="0"/>
    </x:xf>
    <x:xf numFmtId="166" fontId="9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0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1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7" fillId="2" borderId="0" xfId="0" applyFont="1" applyBorder="0" applyAlignment="1" applyProtection="0">
      <x:alignment horizontal="general" vertical="center" wrapText="1" shrinkToFit="0"/>
      <x:protection locked="1" hidden="0"/>
    </x:xf>
    <x:xf numFmtId="164" fontId="11" fillId="0" borderId="1" xfId="0" applyFont="1" applyBorder="1" applyAlignment="1" applyProtection="0">
      <x:alignment horizontal="general" vertical="top" wrapText="1" shrinkToFit="0"/>
      <x:protection locked="1" hidden="0"/>
    </x:xf>
    <x:xf numFmtId="164" fontId="11" fillId="3" borderId="1" xfId="0" applyFont="1" applyBorder="1" applyAlignment="1" applyProtection="0">
      <x:alignment horizontal="general" vertical="top" wrapText="1" shrinkToFit="0"/>
      <x:protection locked="1" hidden="0"/>
    </x:xf>
    <x:xf numFmtId="164" fontId="12" fillId="0" borderId="1" xfId="0" applyFont="1" applyBorder="1" applyAlignment="1" applyProtection="0">
      <x:alignment horizontal="general" vertical="top" wrapText="1" shrinkToFit="0"/>
      <x:protection locked="1" hidden="0"/>
    </x:xf>
    <x:xf numFmtId="164" fontId="11" fillId="4" borderId="1" xfId="0" applyFont="1" applyBorder="1" applyAlignment="1" applyProtection="0">
      <x:alignment horizontal="general" vertical="top" wrapText="1" shrinkToFit="0"/>
      <x:protection locked="1" hidden="0"/>
    </x:xf>
    <x:xf numFmtId="165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11" fillId="0" borderId="0" xfId="0" applyFont="1" applyBorder="0" applyAlignment="1" applyProtection="0">
      <x:alignment horizontal="general" vertical="top" wrapText="1" shrinkToFit="0"/>
      <x:protection locked="1" hidden="0"/>
    </x:xf>
    <x:xf numFmtId="200" fontId="1" fillId="0" borderId="1" xfId="0" applyNumberFormat="1" applyFont="1" applyFill="1" applyBorder="1" applyAlignment="1">
      <x:alignment horizontal="general" vertical="top" wrapText="1"/>
    </x:xf>
    <x:xf numFmtId="201" fontId="1" fillId="0" borderId="1" xfId="0" applyNumberFormat="1" applyFont="1" applyFill="1" applyBorder="1" applyAlignment="1">
      <x:alignment horizontal="general" vertical="top" wrapText="1"/>
    </x:xf>
    <x:xf numFmtId="164" fontId="1" fillId="0" borderId="1" xfId="0" applyNumberFormat="1" applyFont="1" applyFill="1" applyBorder="1" applyAlignment="1">
      <x:alignment horizontal="general" vertical="top" wrapText="1"/>
    </x:xf>
    <x:xf numFmtId="164" fontId="1" fillId="3" borderId="1" xfId="0" applyNumberFormat="1" applyFont="1" applyFill="1" applyBorder="1" applyAlignment="1">
      <x:alignment horizontal="general" vertical="top" wrapText="1"/>
    </x:xf>
    <x:xf numFmtId="164" fontId="12" fillId="0" borderId="1" xfId="0" applyNumberFormat="1" applyFont="1" applyFill="1" applyBorder="1" applyAlignment="1">
      <x:alignment horizontal="general" vertical="top" wrapText="1"/>
    </x:xf>
    <x:xf numFmtId="164" fontId="4" fillId="0" borderId="0" xfId="0" applyNumberFormat="1" applyFont="1" applyFill="1" applyBorder="1" applyAlignment="1">
      <x:alignment horizontal="general" vertical="bottom" wrapText="1"/>
    </x:xf>
    <x:xf numFmtId="164" fontId="0" fillId="0" borderId="0" xfId="0" applyNumberFormat="1" applyFont="1" applyFill="1" applyBorder="1" applyAlignment="1">
      <x:alignment horizontal="general" vertical="bottom" wrapText="1"/>
    </x:xf>
    <x:xf numFmtId="164" fontId="5" fillId="0" borderId="0" xfId="0" applyNumberFormat="1" applyFont="1" applyFill="1" applyBorder="1" applyAlignment="1">
      <x:alignment horizontal="general" vertical="bottom" wrapText="1"/>
    </x:xf>
    <x:xf numFmtId="164" fontId="6" fillId="0" borderId="0" xfId="0" applyNumberFormat="1" applyFont="1" applyFill="1" applyBorder="1" applyAlignment="1">
      <x:alignment horizontal="general" vertical="bottom" wrapText="1"/>
    </x:xf>
    <x:xf numFmtId="164" fontId="4" fillId="0" borderId="0" xfId="0" applyNumberFormat="1" applyFont="1" applyFill="1" applyBorder="1" applyAlignment="1">
      <x:alignment horizontal="general" vertical="center" wrapText="1"/>
    </x:xf>
    <x:xf numFmtId="164" fontId="0" fillId="0" borderId="0" xfId="0" applyNumberFormat="1" applyFont="1" applyFill="1" applyBorder="1" applyAlignment="1">
      <x:alignment horizontal="general" vertical="center" wrapText="1"/>
    </x:xf>
    <x:xf numFmtId="164" fontId="5" fillId="0" borderId="0" xfId="0" applyNumberFormat="1" applyFont="1" applyFill="1" applyBorder="1" applyAlignment="1">
      <x:alignment horizontal="general" vertical="center" wrapText="1"/>
    </x:xf>
    <x:xf numFmtId="164" fontId="6" fillId="0" borderId="0" xfId="0" applyNumberFormat="1" applyFont="1" applyFill="1" applyBorder="1" applyAlignment="1">
      <x:alignment horizontal="general" vertical="center" wrapText="1"/>
    </x:xf>
    <x:xf numFmtId="164" fontId="10" fillId="0" borderId="0" xfId="0" applyNumberFormat="1" applyFont="1" applyFill="1" applyBorder="1" applyAlignment="1">
      <x:alignment horizontal="general" vertical="bottom" wrapText="1"/>
    </x:xf>
    <x:xf numFmtId="164" fontId="1" fillId="0" borderId="0" xfId="0" applyNumberFormat="1" applyFont="1" applyFill="1" applyBorder="1" applyAlignment="1">
      <x:alignment horizontal="general" vertical="bottom" wrapText="1"/>
    </x:xf>
    <x:xf numFmtId="164" fontId="1" fillId="0" borderId="0" xfId="0" applyNumberFormat="1" applyFont="1" applyFill="1" applyBorder="1" applyAlignment="1">
      <x:alignment horizontal="general" vertical="top" wrapText="1"/>
    </x:xf>
    <x:xf numFmtId="164" fontId="1" fillId="0" borderId="1" xfId="0" applyFont="1" applyBorder="1" applyAlignment="1" applyProtection="0">
      <x:alignment horizontal="general" vertical="top" wrapText="1" shrinkToFit="0"/>
      <x:protection locked="1" hidden="0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dxfs count="5">
    <x:dxf>
      <x:fill>
        <x:patternFill>
          <x:bgColor rgb="FF1F2A44"/>
        </x:patternFill>
      </x:fill>
    </x:dxf>
    <x:dxf>
      <x:fill>
        <x:patternFill>
          <x:bgColor rgb="FF000000"/>
        </x:patternFill>
      </x:fill>
    </x:dxf>
    <x:dxf>
      <x:fill>
        <x:patternFill>
          <x:bgColor rgb="FFFFFFFF"/>
        </x:patternFill>
      </x:fill>
    </x:dxf>
    <x:dxf>
      <x:fill>
        <x:patternFill>
          <x:bgColor rgb="FFFFF2CC"/>
        </x:patternFill>
      </x:fill>
    </x:dxf>
    <x:dxf>
      <x:fill>
        <x:patternFill>
          <x:bgColor rgb="FF1F4E9E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88888"/>
      <x:rgbColor rgb="FF9999FF"/>
      <x:rgbColor rgb="FF993366"/>
      <x:rgbColor rgb="FFFFF2CC"/>
      <x:rgbColor rgb="FFEDEDED"/>
      <x:rgbColor rgb="FF660066"/>
      <x:rgbColor rgb="FFFF8080"/>
      <x:rgbColor rgb="FF0066CC"/>
      <x:rgbColor rgb="FFD0D4DC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555555"/>
      <x:rgbColor rgb="FF969696"/>
      <x:rgbColor rgb="FF003366"/>
      <x:rgbColor rgb="FF339966"/>
      <x:rgbColor rgb="FF003300"/>
      <x:rgbColor rgb="FF333300"/>
      <x:rgbColor rgb="FF993300"/>
      <x:rgbColor rgb="FF993366"/>
      <x:rgbColor rgb="FF1F4E9E"/>
      <x:rgbColor rgb="FF1F2A44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93b255242c4ebc" /><Relationship Type="http://schemas.openxmlformats.org/officeDocument/2006/relationships/theme" Target="/xl/theme/theme1.xml" Id="R9ec016fe31104a1d" /><Relationship Type="http://schemas.openxmlformats.org/officeDocument/2006/relationships/sharedStrings" Target="/xl/sharedStrings.xml" Id="R57d6c34d7f6647ca" /><Relationship Type="http://schemas.openxmlformats.org/officeDocument/2006/relationships/worksheet" Target="/xl/worksheets/sheet1.xml" Id="R995e5c0d5c1e43b5" /><Relationship Type="http://schemas.openxmlformats.org/officeDocument/2006/relationships/worksheet" Target="/xl/worksheets/sheet2.xml" Id="Re5b4a7a2ef394434" /><Relationship Type="http://schemas.openxmlformats.org/officeDocument/2006/relationships/worksheet" Target="/xl/worksheets/sheet3.xml" Id="Rd2b4f1b53e024fa1" /><Relationship Type="http://schemas.openxmlformats.org/officeDocument/2006/relationships/worksheet" Target="/xl/worksheets/sheet4.xml" Id="Re539e5f89b644e89" /><Relationship Type="http://schemas.openxmlformats.org/officeDocument/2006/relationships/worksheet" Target="/xl/worksheets/sheet5.xml" Id="Rf3139e1bfcea4d9e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'1.0' encoding='utf-8'?>
<ns0:Relationships xmlns:ns0="http://schemas.openxmlformats.org/package/2006/relationships"><ns0:Relationship Type="http://schemas.openxmlformats.org/officeDocument/2006/relationships/hyperlink" Target="https://www.darkhorse.com/Comics/16-669/Buffy-the-Vampire-Slayer-Season-8-33-Twilight-part-2-Georges-Jeanty-cover" TargetMode="External" Id="Rbae22325bca0497c" /><ns0:Relationship Type="http://schemas.openxmlformats.org/officeDocument/2006/relationships/hyperlink" Target="https://www.comics.org/issue/1450919/" TargetMode="External" Id="R758b5f3934824c1b" /><ns0:Relationship Type="http://schemas.openxmlformats.org/officeDocument/2006/relationships/hyperlink" Target="https://images.darkhorse.com/covers/600/16/16669.jpg" TargetMode="External" Id="R06b5aaa7fef04bf7" /></ns0: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hyperlink" Target="https://leagueofcomicgeeks.com/comic/3215900/the-amazing-spider-man-289" TargetMode="External" Id="Rff380cc814004cde" /><Relationship Type="http://schemas.openxmlformats.org/officeDocument/2006/relationships/hyperlink" Target="https://leagueofcomicgeeks.com/comic/3215900/the-amazing-spider-man-289?variant=6152266" TargetMode="External" Id="Rd9f30f565ba347f0" /><Relationship Type="http://schemas.openxmlformats.org/officeDocument/2006/relationships/hyperlink" Target="https://leagueofcomicgeeks.com/comic/7102062/buffy-the-vampire-slayer-season-8-33?variant=5189261" TargetMode="External" Id="Rd5f54403c18540f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hyperlink" Target="https://leagueofcomicgeeks.com/profile/galko/lists/9911/cover-homage-the-amazing-spider-man-289" TargetMode="External" Id="R5b433dc4ee634154" /><Relationship Type="http://schemas.openxmlformats.org/officeDocument/2006/relationships/hyperlink" Target="https://www.mycomicshop.com/search?q=amazing+spider-man+289" TargetMode="External" Id="R82173eb00ff0487d" /><Relationship Type="http://schemas.openxmlformats.org/officeDocument/2006/relationships/hyperlink" Target="https://bleedingcool.com/comics/marvel-comics-official-full-december-2026-solicits-and-solicitations/" TargetMode="External" Id="Rb6e181f0ddae45ba" /><Relationship Type="http://schemas.openxmlformats.org/officeDocument/2006/relationships/hyperlink" Target="https://bleedingcool.com/comics/marvel-comics-official-full-december-2026-solicits-and-solicitations/" TargetMode="External" Id="R2c9883705c5f44ff" /></Relationships>
</file>

<file path=xl/worksheets/sheet1.xml><?xml version="1.0" encoding="utf-8"?>
<worksheet xmlns="http://schemas.openxmlformats.org/spreadsheetml/2006/main">
  <sheetPr>
    <pageSetUpPr fitToPage="false"/>
  </sheetPr>
  <sheetViews>
    <sheetView showGridLines="1" workbookViewId="0"/>
  </sheetViews>
  <sheetFormatPr defaultColWidth="8.6796875" defaultRowHeight="15"/>
  <cols>
    <col min="1" max="1" width="38" hidden="0" customWidth="1"/>
    <col min="2" max="2" width="12" hidden="0" customWidth="1"/>
  </cols>
  <sheetData>
    <row r="1" ht="42" hidden="0" customHeight="1">
      <c r="A1" s="26" t="s">
        <v>0</v>
      </c>
      <c r="B1" s="27"/>
    </row>
    <row r="2" ht="58" hidden="0" customHeight="1">
      <c r="A2" s="28" t="str">
        <v>Original: The Amazing Spider-Man #289, June 1987. Cover by Tom Morgan (pencils); Tom Palmer (inks).</v>
      </c>
      <c r="B2" s="27"/>
    </row>
    <row r="3" ht="58" hidden="0" customHeight="1">
      <c r="A3" s="29" t="str">
        <v>Reviewed October 20, 2026. 1 distinct homage artwork. Grouped editions and references remain in Catalog.</v>
      </c>
      <c r="B3" s="27"/>
    </row>
    <row r="4" ht="15" hidden="0">
      <c r="A4" s="4" t="s">
        <v>1</v>
      </c>
      <c r="B4" s="4" t="s">
        <v>2</v>
      </c>
    </row>
    <row r="5" ht="15" hidden="0">
      <c r="A5" s="5" t="s">
        <v>3</v>
      </c>
      <c r="B5" s="6" t="n">
        <f aca="0">COUNTA(Catalog!$A$2:$A$200)</f>
        <v>1</v>
      </c>
    </row>
    <row r="6" ht="15" hidden="0">
      <c r="A6" s="5" t="s">
        <v>4</v>
      </c>
      <c r="B6" s="6" t="n">
        <f aca="0">COUNTIF(Catalog!$Y$2:$Y$200,"Verified")</f>
        <v>1</v>
      </c>
    </row>
    <row r="7" ht="15" hidden="0">
      <c r="A7" s="5" t="s">
        <v>5</v>
      </c>
      <c r="B7" s="6" t="n">
        <f aca="0">COUNTIF(Catalog!$Y$2:$Y$200,"Partial")</f>
        <v>0</v>
      </c>
    </row>
    <row r="8" ht="15" hidden="0">
      <c r="A8" s="5" t="s">
        <v>6</v>
      </c>
      <c r="B8" s="6" t="n">
        <f aca="0">COUNTIF(Catalog!$Y$2:$Y$200,"Needs Review")</f>
        <v>0</v>
      </c>
    </row>
    <row r="9" ht="15" hidden="0">
      <c r="A9" s="5" t="s">
        <v>7</v>
      </c>
      <c r="B9" s="6" t="n">
        <f aca="0">COUNTIF(Catalog!$S$2:$S$200,"Show")</f>
        <v>1</v>
      </c>
    </row>
    <row r="10" ht="15" hidden="0">
      <c r="A10" s="5" t="s">
        <v>8</v>
      </c>
      <c r="B10" s="6" t="n">
        <f aca="0">COUNTIF(Catalog!$S$2:$S$200,"Hide")</f>
        <v>0</v>
      </c>
    </row>
    <row r="11" ht="15" hidden="0">
      <c r="A11" s="5" t="s">
        <v>9</v>
      </c>
      <c r="B11" s="6" t="n">
        <f aca="0">COUNTIF(Catalog!$AE$2:$AE$200,"Published")</f>
        <v>1</v>
      </c>
    </row>
    <row r="12" ht="15" hidden="0">
      <c r="A12" s="5" t="s">
        <v>10</v>
      </c>
      <c r="B12" s="6" t="n">
        <f aca="0">COUNTIF(Catalog!$AE$2:$AE$200,"Solicited/Upcoming")+COUNTIF(Catalog!$AE$2:$AE$200,"Release unconfirmed")</f>
        <v>0</v>
      </c>
    </row>
    <row r="13" ht="15" hidden="0">
      <c r="A13" s="5" t="s">
        <v>11</v>
      </c>
      <c r="B13" s="6" t="n">
        <f aca="0">COUNTIF(Catalog!$I$2:$I$200,"Direct homage")</f>
        <v>0</v>
      </c>
    </row>
    <row r="14" ht="15" hidden="0">
      <c r="A14" s="5" t="s">
        <v>12</v>
      </c>
      <c r="B14" s="6" t="n">
        <f aca="0">COUNTIF(Catalog!$I$2:$I$200,"Parody / homage")</f>
        <v>1</v>
      </c>
    </row>
    <row r="15" ht="15" hidden="0">
      <c r="A15" s="5" t="s">
        <v>13</v>
      </c>
      <c r="B15" s="6" t="n">
        <f aca="0">COUNTA(Catalog!$K$2:$K$200)-COUNTIF(Catalog!$K$2:$K$200,"Not documented")-COUNTIF(Catalog!$K$2:$K$200,"Not applicable")</f>
        <v>0</v>
      </c>
    </row>
    <row r="16" ht="15" hidden="0">
      <c r="A16" s="5" t="s">
        <v>14</v>
      </c>
      <c r="B16" s="6" t="n">
        <f aca="0">COUNTIF(Catalog!$AF$2:$AF$200,"Deep search 2026-10-19")+COUNTIF(Catalog!$AF$2:$AF$200,"Deep search 2026-10-20")</f>
        <v>1</v>
      </c>
    </row>
    <row r="17" ht="15" hidden="0">
      <c r="A17" s="5" t="s">
        <v>15</v>
      </c>
      <c r="B17" s="7" t="n">
        <f aca="0">IF(B5=0,0,B6/B5)</f>
        <v>1</v>
      </c>
    </row>
    <row r="19" ht="15" hidden="0" customHeight="1">
      <c r="A19" s="30" t="str">
        <v>Records by publisher</v>
      </c>
      <c r="B19" s="23"/>
    </row>
    <row r="20" ht="15" hidden="0" customHeight="1">
      <c r="A20" s="31" t="str">
        <v>Dark Horse Comics</v>
      </c>
      <c r="B20" s="31" t="n">
        <f aca="0">COUNTIF(Catalog!$E$2:$E$200,A20)</f>
        <v>1</v>
      </c>
    </row>
    <row r="21" ht="15" hidden="0" customHeight="1">
      <c r="A21" s="23"/>
      <c r="B21" s="23"/>
    </row>
    <row r="22" ht="15" hidden="0" customHeight="1">
      <c r="A22" s="30" t="str">
        <v>Records by decade</v>
      </c>
      <c r="B22" s="23"/>
    </row>
    <row r="23" ht="15" hidden="0" customHeight="1">
      <c r="A23" s="31" t="str">
        <v>2010s</v>
      </c>
      <c r="B23" s="31" t="n">
        <f aca="0">COUNTIFS(Catalog!$D$2:$D$200,"&gt;=2010",Catalog!$D$2:$D$200,"&lt;=2019")</f>
        <v>1</v>
      </c>
    </row>
    <row r="24" ht="15" hidden="0" customHeight="1">
      <c r="A24" s="31"/>
      <c r="B24" s="31">
        <f aca="0"/>
      </c>
    </row>
    <row r="25" ht="15" hidden="0">
      <c r="A25" s="9"/>
      <c r="B25" s="9">
        <f aca="0"/>
      </c>
    </row>
  </sheetData>
  <mergeCells>
    <mergeCell ref="A1:B1"/>
    <mergeCell ref="A2:B2"/>
    <mergeCell ref="A3:B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false"/>
  </sheetPr>
  <sheetViews>
    <sheetView showGridLines="1" workbookViewId="0">
      <pane xSplit="2" ySplit="1" topLeftCell="C2" activePane="bottomRight" state="frozen"/>
    </sheetView>
  </sheetViews>
  <sheetFormatPr defaultColWidth="8.6796875" defaultRowHeight="15"/>
  <cols>
    <col min="1" max="1" width="15" hidden="0" customWidth="1"/>
    <col min="2" max="2" width="30" hidden="0" customWidth="1"/>
    <col min="3" max="4" width="7" hidden="0" customWidth="1"/>
    <col min="5" max="6" width="22" hidden="0" customWidth="1"/>
    <col min="7" max="7" width="42" hidden="0" customWidth="1"/>
    <col min="8" max="8" width="30" hidden="0" customWidth="1"/>
    <col min="9" max="9" width="16" hidden="0" customWidth="1"/>
    <col min="10" max="10" width="24" hidden="0" customWidth="1"/>
    <col min="11" max="11" width="26" hidden="0" customWidth="1"/>
    <col min="12" max="12" width="14" hidden="0" customWidth="1"/>
    <col min="13" max="13" width="24" hidden="0" customWidth="1"/>
    <col min="14" max="14" width="22" hidden="0" customWidth="1"/>
    <col min="15" max="15" width="14" hidden="0" customWidth="1"/>
    <col min="16" max="16" width="12" hidden="0" customWidth="1"/>
    <col min="17" max="17" width="11" hidden="0" customWidth="1"/>
    <col min="18" max="18" width="16" hidden="0" customWidth="1"/>
    <col min="19" max="19" width="12" hidden="0" customWidth="1"/>
    <col min="20" max="20" width="40" hidden="0" customWidth="1"/>
    <col min="21" max="21" width="48" hidden="0" customWidth="1"/>
    <col min="22" max="23" width="60" hidden="0" customWidth="1"/>
    <col min="24" max="24" width="70" hidden="0" customWidth="1"/>
    <col min="25" max="25" width="13" hidden="0" customWidth="1"/>
    <col min="26" max="28" width="50" hidden="0" customWidth="1"/>
    <col min="29" max="29" width="22" hidden="0" customWidth="1"/>
    <col min="30" max="30" width="14" hidden="0" customWidth="1"/>
    <col min="31" max="31" width="16" hidden="0" customWidth="1"/>
    <col min="32" max="32" width="22" hidden="0" customWidth="1"/>
  </cols>
  <sheetData>
    <row r="1" ht="30" hidden="0" customHeight="1">
      <c r="A1" s="10" t="s">
        <v>16</v>
      </c>
      <c r="B1" s="10" t="s">
        <v>17</v>
      </c>
      <c r="C1" s="10" t="s">
        <v>18</v>
      </c>
      <c r="D1" s="10" t="s">
        <v>19</v>
      </c>
      <c r="E1" s="10" t="s">
        <v>20</v>
      </c>
      <c r="F1" s="10" t="s">
        <v>21</v>
      </c>
      <c r="G1" s="10" t="s">
        <v>22</v>
      </c>
      <c r="H1" s="10" t="s">
        <v>23</v>
      </c>
      <c r="I1" s="10" t="s">
        <v>24</v>
      </c>
      <c r="J1" s="10" t="s">
        <v>25</v>
      </c>
      <c r="K1" s="10" t="s">
        <v>26</v>
      </c>
      <c r="L1" s="10" t="s">
        <v>27</v>
      </c>
      <c r="M1" s="10" t="s">
        <v>28</v>
      </c>
      <c r="N1" s="10" t="s">
        <v>29</v>
      </c>
      <c r="O1" s="10" t="s">
        <v>30</v>
      </c>
      <c r="P1" s="10" t="s">
        <v>31</v>
      </c>
      <c r="Q1" s="10" t="s">
        <v>32</v>
      </c>
      <c r="R1" s="10" t="s">
        <v>33</v>
      </c>
      <c r="S1" s="10" t="s">
        <v>34</v>
      </c>
      <c r="T1" s="10" t="s">
        <v>35</v>
      </c>
      <c r="U1" s="10" t="s">
        <v>36</v>
      </c>
      <c r="V1" s="10" t="s">
        <v>37</v>
      </c>
      <c r="W1" s="10" t="s">
        <v>38</v>
      </c>
      <c r="X1" s="10" t="s">
        <v>39</v>
      </c>
      <c r="Y1" s="10" t="s">
        <v>40</v>
      </c>
      <c r="Z1" s="10" t="s">
        <v>41</v>
      </c>
      <c r="AA1" s="10" t="s">
        <v>42</v>
      </c>
      <c r="AB1" s="10" t="s">
        <v>43</v>
      </c>
      <c r="AC1" s="10" t="s">
        <v>44</v>
      </c>
      <c r="AD1" s="10" t="s">
        <v>45</v>
      </c>
      <c r="AE1" s="10" t="s">
        <v>46</v>
      </c>
      <c r="AF1" s="10" t="s">
        <v>47</v>
      </c>
    </row>
    <row r="2" ht="60" hidden="0" customHeight="1">
      <c r="A2" s="19" t="str">
        <v>CL-ASM289-0001</v>
      </c>
      <c r="B2" s="19" t="str">
        <v>Buffy the Vampire Slayer: Season 8</v>
      </c>
      <c r="C2" s="19" t="str">
        <v>#33</v>
      </c>
      <c r="D2" s="17" t="n">
        <v>2010</v>
      </c>
      <c r="E2" s="19" t="str">
        <v>Dark Horse Comics</v>
      </c>
      <c r="F2" s="19" t="str">
        <v>Georges Jeanty (pencils); Dexter Vines (inks)</v>
      </c>
      <c r="G2" s="19" t="str">
        <v>Georges Jeanty Cover</v>
      </c>
      <c r="H2" s="19" t="str">
        <v>The Amazing Spider-Man #289</v>
      </c>
      <c r="I2" s="19" t="str">
        <v>Parody / homage</v>
      </c>
      <c r="J2" s="19" t="str">
        <v>Twilight; Buffy Summers; Xander Harris; Willow Rosenberg</v>
      </c>
      <c r="K2" s="19" t="str">
        <v>Not applicable</v>
      </c>
      <c r="L2" s="19" t="str">
        <v>No convention exclusivity documented</v>
      </c>
      <c r="M2" s="19" t="str">
        <v>Not documented</v>
      </c>
      <c r="N2" s="19" t="str">
        <v>Variant cover</v>
      </c>
      <c r="O2" s="19" t="str">
        <v>US / English</v>
      </c>
      <c r="P2" s="18" t="n">
        <v>40240</v>
      </c>
      <c r="Q2" s="19" t="str">
        <v>Not Owned</v>
      </c>
      <c r="R2" s="19" t="str">
        <v>Not supplied</v>
      </c>
      <c r="S2" s="19" t="str">
        <v>Show</v>
      </c>
      <c r="T2" s="19" t="str">
        <v>buffy-the-vampire-slayer-season-8-33-2010-georges-jeanty-cover-amazing-spider-man-289-homage</v>
      </c>
      <c r="U2" s="19" t="str">
        <v>Buffy the Vampire Slayer: Season 8 #33 — Georges Jeanty Cover</v>
      </c>
      <c r="V2" s="19" t="str">
        <v>Buffy the Vampire Slayer: Season 8 #33 (Dark Horse Comics, 2010) restages The Amazing Spider-Man #289 (1987, Tom Morgan &amp; Tom Palmer), starring Buffy cast; Twilight unmasked.</v>
      </c>
      <c r="W2" s="19" t="str">
        <v>Georges Jeanty re-stages Tom Morgan and Tom Palmer’s ASM #289 unmasking composition: shadow-faced Twilight holds his mask toward the reader while Buffy, Xander and Willow react behind him. The published cover deliberately conceals Twilight’s face; it is not the Obama promotional spoof.</v>
      </c>
      <c r="X2" s="19" t="str">
        <v>Added Dexter Vines cover-ink credit (signed on cover, edition-specific GCD index). Michelle Madsen is listed as issue colorist by Dark Horse and as part of the cover team in Buffyverse metadata, but the edition-specific GCD cover-color field is unresolved; no definitive cover-color credit assigned. Release remains 3 March 2010. Jo Chen’s cover for this issue is a different image. Publisher exact native source is 600 × 922; no artificial upscaling. No limited edition ratio or print run established.</v>
      </c>
      <c r="Y2" s="20" t="str">
        <v>Verified</v>
      </c>
      <c r="Z2" s="21" t="str">
        <v>https://www.darkhorse.com/Comics/16-669/Buffy-the-Vampire-Slayer-Season-8-33-Twilight-part-2-Georges-Jeanty-cover</v>
      </c>
      <c r="AA2" s="21" t="str">
        <v>https://www.comics.org/issue/1450919/</v>
      </c>
      <c r="AB2" s="21" t="str">
        <v>https://images.darkhorse.com/covers/600/16/16669.jpg</v>
      </c>
      <c r="AC2" s="19" t="str">
        <v>CL-ASM289-0001.jpg</v>
      </c>
      <c r="AD2" s="19" t="str">
        <v>Not independently verified</v>
      </c>
      <c r="AE2" s="19" t="str">
        <v>Published</v>
      </c>
      <c r="AF2" s="19" t="str">
        <v>Deep search 2026-10-19</v>
      </c>
    </row>
  </sheetData>
  <autoFilter ref="A1:AF2"/>
  <dataValidations count="4">
    <dataValidation type="list" errorStyle="stop" operator="between" allowBlank="1" showDropDown="0" showInputMessage="0" showErrorMessage="0" sqref="Y2:Y200">
      <formula1>"Verified,Partial,Needs Review"</formula1>
      <formula2>0</formula2>
    </dataValidation>
    <dataValidation type="list" errorStyle="stop" operator="between" allowBlank="1" showDropDown="0" showInputMessage="0" showErrorMessage="0" sqref="S2:S200">
      <formula1>"Show,Hide"</formula1>
      <formula2>0</formula2>
    </dataValidation>
    <dataValidation type="list" errorStyle="stop" allowBlank="1" showDropDown="0" showInputMessage="0" showErrorMessage="0" sqref="Q2:Q200">
      <formula1>"Not Owned,Owned,Wishlist,Unspecified"</formula1>
    </dataValidation>
    <dataValidation type="list" errorStyle="stop" operator="between" allowBlank="1" showDropDown="0" showInputMessage="0" showErrorMessage="0" sqref="I2:I200">
      <formula1>"Direct homage,Parody / homage,Swipe / reference"</formula1>
      <formula2>0</formula2>
    </dataValidation>
  </dataValidations>
  <hyperlinks>
    <hyperlink ref="Z2" r:id="Rbae22325bca0497c"/>
    <hyperlink ref="AA2" r:id="R758b5f3934824c1b"/>
    <hyperlink ref="AB2" r:id="R06b5aaa7fef04bf7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false"/>
  </sheetPr>
  <sheetViews>
    <sheetView showGridLines="1" workbookViewId="0">
      <pane ySplit="1" topLeftCell="A2" activePane="bottomLeft" state="frozen"/>
    </sheetView>
  </sheetViews>
  <sheetFormatPr defaultColWidth="8.6796875" defaultRowHeight="15"/>
  <cols>
    <col min="1" max="1" width="5" hidden="0" customWidth="1"/>
    <col min="2" max="2" width="60" hidden="0" customWidth="1"/>
    <col min="3" max="3" width="14" hidden="0" customWidth="1"/>
    <col min="4" max="4" width="70" hidden="0" customWidth="1"/>
    <col min="5" max="5" width="45" hidden="0" customWidth="1"/>
  </cols>
  <sheetData>
    <row r="1" ht="15" hidden="0">
      <c r="A1" s="4" t="s">
        <v>48</v>
      </c>
      <c r="B1" s="4" t="s">
        <v>49</v>
      </c>
      <c r="C1" s="4" t="s">
        <v>50</v>
      </c>
      <c r="D1" s="4" t="s">
        <v>51</v>
      </c>
      <c r="E1" s="4" t="s">
        <v>52</v>
      </c>
    </row>
    <row r="2" ht="15" hidden="0">
      <c r="A2" s="11" t="n">
        <v>1</v>
      </c>
      <c r="B2" s="11" t="s">
        <v>53</v>
      </c>
      <c r="C2" s="11" t="s">
        <v>54</v>
      </c>
      <c r="D2" s="13" t="s">
        <v>55</v>
      </c>
      <c r="E2" s="14" t="s">
        <v>56</v>
      </c>
    </row>
    <row r="3" ht="15" hidden="0">
      <c r="A3" s="11" t="n">
        <v>2</v>
      </c>
      <c r="B3" s="11" t="s">
        <v>57</v>
      </c>
      <c r="C3" s="11" t="s">
        <v>58</v>
      </c>
      <c r="D3" s="13" t="s">
        <v>59</v>
      </c>
      <c r="E3" s="14" t="s">
        <v>60</v>
      </c>
    </row>
    <row r="4" ht="15" hidden="0">
      <c r="A4" s="11" t="n">
        <v>3</v>
      </c>
      <c r="B4" s="11" t="s">
        <v>61</v>
      </c>
      <c r="C4" s="11" t="s">
        <v>62</v>
      </c>
      <c r="D4" s="13" t="s">
        <v>63</v>
      </c>
      <c r="E4" s="11" t="s">
        <v>64</v>
      </c>
    </row>
    <row r="5" ht="15" hidden="0">
      <c r="B5" s="6" t="s">
        <v>65</v>
      </c>
      <c r="C5" s="15" t="n">
        <f aca="0">COUNTA(B2:B4)</f>
        <v>3</v>
      </c>
    </row>
    <row r="6" ht="15" hidden="0">
      <c r="B6" s="6" t="s">
        <v>66</v>
      </c>
      <c r="C6" s="15" t="n">
        <f aca="0">COUNTIF(E2:E4,"CL-*")+COUNTIF(E2:E4,"Consolidated*")</f>
        <v>0</v>
      </c>
    </row>
    <row r="7" ht="15" hidden="0">
      <c r="B7" s="6" t="s">
        <v>67</v>
      </c>
      <c r="C7" s="15" t="n">
        <f aca="0">COUNTIF(E2:E4,"Excluded*")</f>
        <v>0</v>
      </c>
    </row>
  </sheetData>
  <hyperlinks>
    <hyperlink ref="D2" r:id="Rff380cc814004cde"/>
    <hyperlink ref="D3" r:id="Rd9f30f565ba347f0"/>
    <hyperlink ref="D4" r:id="Rd5f54403c18540ff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false"/>
  </sheetPr>
  <sheetViews>
    <sheetView showGridLines="1" workbookViewId="0">
      <pane ySplit="1" topLeftCell="A2" activePane="bottomLeft" state="frozen"/>
    </sheetView>
  </sheetViews>
  <sheetFormatPr defaultColWidth="8.6796875" defaultRowHeight="15"/>
  <cols>
    <col min="1" max="1" width="55" hidden="0" customWidth="1"/>
    <col min="2" max="2" width="18" hidden="0" customWidth="1"/>
    <col min="3" max="4" width="60" hidden="0" customWidth="1"/>
    <col min="5" max="5" width="45" hidden="0" customWidth="1"/>
  </cols>
  <sheetData>
    <row r="1" ht="15" hidden="0">
      <c r="A1" s="4" t="s">
        <v>68</v>
      </c>
      <c r="B1" s="4" t="s">
        <v>69</v>
      </c>
      <c r="C1" s="4" t="s">
        <v>70</v>
      </c>
      <c r="D1" s="4" t="s">
        <v>71</v>
      </c>
      <c r="E1" s="4" t="s">
        <v>72</v>
      </c>
    </row>
    <row r="2" ht="15" hidden="0">
      <c r="A2" s="11" t="s">
        <v>73</v>
      </c>
      <c r="B2" s="11" t="s">
        <v>74</v>
      </c>
      <c r="C2" s="11" t="s">
        <v>75</v>
      </c>
      <c r="D2" s="13" t="s">
        <v>76</v>
      </c>
      <c r="E2" s="11"/>
    </row>
    <row r="3" ht="23.850000381469727" hidden="0">
      <c r="A3" s="11" t="s">
        <v>77</v>
      </c>
      <c r="B3" s="11" t="s">
        <v>78</v>
      </c>
      <c r="C3" s="11" t="s">
        <v>79</v>
      </c>
      <c r="D3" s="13" t="s">
        <v>80</v>
      </c>
      <c r="E3" s="11"/>
    </row>
    <row r="4" ht="15" hidden="0">
      <c r="A4" s="11" t="s">
        <v>81</v>
      </c>
      <c r="B4" s="11" t="s">
        <v>82</v>
      </c>
      <c r="C4" s="11" t="s">
        <v>83</v>
      </c>
      <c r="D4" s="11"/>
      <c r="E4" s="11" t="s">
        <v>84</v>
      </c>
    </row>
    <row r="5" ht="23.850000381469727" hidden="0">
      <c r="A5" s="11" t="s">
        <v>85</v>
      </c>
      <c r="B5" s="11" t="s">
        <v>86</v>
      </c>
      <c r="C5" s="11" t="s">
        <v>87</v>
      </c>
      <c r="D5" s="13" t="s">
        <v>88</v>
      </c>
      <c r="E5" s="11" t="s">
        <v>89</v>
      </c>
    </row>
    <row r="6" ht="23.850000381469727" hidden="0">
      <c r="A6" s="11" t="s">
        <v>90</v>
      </c>
      <c r="B6" s="11" t="s">
        <v>86</v>
      </c>
      <c r="C6" s="11" t="s">
        <v>91</v>
      </c>
      <c r="D6" s="13" t="s">
        <v>88</v>
      </c>
      <c r="E6" s="11" t="s">
        <v>89</v>
      </c>
    </row>
    <row r="7" ht="23.850000381469727" hidden="0">
      <c r="A7" s="11" t="s">
        <v>92</v>
      </c>
      <c r="B7" s="11" t="s">
        <v>82</v>
      </c>
      <c r="C7" s="11" t="s">
        <v>93</v>
      </c>
      <c r="D7" s="11"/>
      <c r="E7" s="11"/>
    </row>
    <row r="8" ht="132" hidden="0" customHeight="1">
      <c r="A8" s="19" t="str">
        <v>CL-ASM289-0001</v>
      </c>
      <c r="B8" s="19" t="str">
        <v>Cover artwork</v>
      </c>
      <c r="C8" s="19" t="str">
        <v>Georges Jeanty re-stages Tom Morgan and Tom Palmer’s ASM #289 unmasking composition: shadow-faced Twilight holds his mask toward the reader while Buffy, Xander and Willow react behind him. The published cover deliberately conceals Twilight’s face; it is not the Obama promotional spoof. Added Dexter Vines cover-ink credit (signed on cover, edition-specific GCD index). Michelle Madsen is listed as issue colorist by Dark Horse and as part of the cover team in Buffyverse metadata, but the edition-specific GCD cover-color field is unresolved; no definitive cover-color credit assigned. Release remains 3 March 2010. Jo Chen’s cover for this issue is a different image. Publisher exact native source is 600 × 922; no artificial upscaling. No limited edition ratio or print run established.</v>
      </c>
      <c r="D8" s="19" t="str">
        <v>https://www.darkhorse.com/Comics/16-669/Buffy-the-Vampire-Slayer-Season-8-33-Twilight-part-2-Georges-Jeanty-cover
https://www.comics.org/issue/1450919/
https://buffy.fandom.com/wiki/Twilight%2C_Part_Two
https://leagueofcomicgeeks.com/profile/galko/lists/9911/cover-homage-the-amazing-spider-man-289
https://cyberspacecomics.com/blog/2015/03/comic-book-cover-swipes-exposed-156-buffy-the-vampire-slayer/
https://legacy.aintitcool.com/node/44369
https://www.fanforum.com/41760316-post111.html
https://images.darkhorse.com/covers/600/16/16669.jpg</v>
      </c>
      <c r="E8" s="19" t="str">
        <v>No additional follow-up identified.</v>
      </c>
    </row>
    <row r="9" ht="24" hidden="0" customHeight="1">
      <c r="A9" s="19" t="str">
        <v>Buffy Season Eight #33 Obama unmasked promotional spoof</v>
      </c>
      <c r="B9" s="19" t="str">
        <v>Not added</v>
      </c>
      <c r="C9" s="19" t="str">
        <v>Artist/editor promotional joke; Scott Allie explicitly said no such cover would be sold. Not a published variant and not counted separately.</v>
      </c>
      <c r="D9" s="19" t="str">
        <v>https://www.fanforum.com/41868779-post115.html</v>
      </c>
      <c r="E9" s="19" t="str">
        <v>Not counted without additional evidence.</v>
      </c>
    </row>
    <row r="10" ht="15" hidden="0" customHeight="1">
      <c r="A10" s="19" t="str">
        <v>The Amazing Spider-Man #289 newsstand and overseas reprints</v>
      </c>
      <c r="B10" s="19" t="str">
        <v>Not added</v>
      </c>
      <c r="C10" s="19" t="str">
        <v>Original-art edition/reprint reuse; not newly drawn homage artwork.</v>
      </c>
      <c r="D10" s="19" t="str">
        <v>https://www.comics.org/issue/1093452/</v>
      </c>
      <c r="E10" s="19" t="str">
        <v>Not counted without additional evidence.</v>
      </c>
    </row>
    <row r="11" ht="36" hidden="0" customHeight="1">
      <c r="A11" s="19" t="str">
        <v>Sergi Domènech Gang War original ink tribute (2026 auction)</v>
      </c>
      <c r="B11" s="19" t="str">
        <v>Not added</v>
      </c>
      <c r="C11" s="19" t="str">
        <v>Original-art auction listing, not a published comic variant; listing also describes a Kingpin ensemble inconsistent with ASM #289. Excluded rather than accepting erroneous target label.</v>
      </c>
      <c r="D11" s="19" t="str">
        <v>https://www.barnebys.es/subastas/lote/domenech-vWxPJWT-628501210</v>
      </c>
      <c r="E11" s="19" t="str">
        <v>Not counted without additional evidence.</v>
      </c>
    </row>
    <row r="12" ht="60" hidden="0" customHeight="1">
      <c r="A12" s="19" t="str">
        <v>Upcoming review</v>
      </c>
      <c r="B12" s="19" t="str">
        <v>Reviewed 2026-10-20</v>
      </c>
      <c r="C12" s="19" t="str">
        <v>No publisher-confirmed homage specifically to The Amazing Spider-Man #289 scheduled after 20 October 2026 was located. Search results for comics numbered #7, ASM #238/#300 tributes, original-art commissions and original-cover reprints were checked separately to avoid false additions. The supplied single published homage remains the verified gallery record.</v>
      </c>
      <c r="D12" s="19" t="str">
        <v>See edition-specific sources above</v>
      </c>
      <c r="E12" s="19" t="str">
        <v>Recheck when new solicitations are published.</v>
      </c>
    </row>
  </sheetData>
  <hyperlinks>
    <hyperlink ref="D2" r:id="R5b433dc4ee634154"/>
    <hyperlink ref="D3" r:id="R82173eb00ff0487d"/>
    <hyperlink ref="D5" r:id="Rb6e181f0ddae45ba"/>
    <hyperlink ref="D6" r:id="R2c9883705c5f44ff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>
  <sheetPr>
    <pageSetUpPr fitToPage="false"/>
  </sheetPr>
  <sheetViews>
    <sheetView showGridLines="1" workbookViewId="0"/>
  </sheetViews>
  <sheetFormatPr defaultColWidth="8.6796875" defaultRowHeight="15"/>
  <cols>
    <col min="1" max="1" width="26" hidden="0" customWidth="1"/>
    <col min="2" max="2" width="70" hidden="0" customWidth="1"/>
    <col min="3" max="3" width="45" hidden="0" customWidth="1"/>
  </cols>
  <sheetData>
    <row r="1" ht="15" hidden="0">
      <c r="A1" s="4" t="s">
        <v>94</v>
      </c>
      <c r="B1" s="4" t="s">
        <v>95</v>
      </c>
      <c r="C1" s="4" t="s">
        <v>96</v>
      </c>
    </row>
    <row r="2" ht="15" hidden="0" customHeight="1">
      <c r="A2" s="16" t="s">
        <v>16</v>
      </c>
      <c r="B2" s="32" t="str">
        <v>Stable record ID, retained across research updates.</v>
      </c>
      <c r="C2" s="32" t="str">
        <v>CL-ASM238-0001</v>
      </c>
    </row>
    <row r="3" ht="15" hidden="0" customHeight="1">
      <c r="A3" s="16" t="s">
        <v>17</v>
      </c>
      <c r="B3" s="32" t="str">
        <v>Series or collected-edition title for this cover.</v>
      </c>
      <c r="C3" s="32" t="str">
        <v>The Amazing Spider-Man</v>
      </c>
    </row>
    <row r="4" ht="15" hidden="0" customHeight="1">
      <c r="A4" s="16" t="s">
        <v>18</v>
      </c>
      <c r="B4" s="32" t="str">
        <v>Issue number or collected volume designation.</v>
      </c>
      <c r="C4" s="32" t="str">
        <v>#31</v>
      </c>
    </row>
    <row r="5" ht="15" hidden="0" customHeight="1">
      <c r="A5" s="16" t="s">
        <v>19</v>
      </c>
      <c r="B5" s="32" t="str">
        <v>Publication year; exact date can remain unconfirmed.</v>
      </c>
      <c r="C5" s="32" t="str">
        <v>2019</v>
      </c>
    </row>
    <row r="6" ht="15" hidden="0" customHeight="1">
      <c r="A6" s="16" t="s">
        <v>20</v>
      </c>
      <c r="B6" s="32" t="str">
        <v>Publisher or imprint for the exact edition.</v>
      </c>
      <c r="C6" s="32" t="str">
        <v>Marvel Comics</v>
      </c>
    </row>
    <row r="7" ht="15" hidden="0" customHeight="1">
      <c r="A7" s="16" t="s">
        <v>21</v>
      </c>
      <c r="B7" s="32" t="str">
        <v>Cover-specific credits; interior credits are not substituted.</v>
      </c>
      <c r="C7" s="32" t="str">
        <v>Pencils; inks; colors when confirmed</v>
      </c>
    </row>
    <row r="8" ht="15" hidden="0" customHeight="1">
      <c r="A8" s="16" t="s">
        <v>22</v>
      </c>
      <c r="B8" s="32" t="str">
        <v>Exact cover edition; treatments of one drawing are grouped.</v>
      </c>
      <c r="C8" s="32" t="str">
        <v>Trade dress, virgin or sketch edition</v>
      </c>
    </row>
    <row r="9" ht="15" hidden="0" customHeight="1">
      <c r="A9" s="16" t="s">
        <v>23</v>
      </c>
      <c r="B9" s="32" t="str">
        <v>The original cover whose composition is referenced.</v>
      </c>
      <c r="C9" s="32" t="str">
        <v>The Amazing Spider-Man #238</v>
      </c>
    </row>
    <row r="10" ht="15" hidden="0" customHeight="1">
      <c r="A10" s="16" t="s">
        <v>24</v>
      </c>
      <c r="B10" s="32" t="str">
        <v>Relationship to the original; uncertain targets remain qualified.</v>
      </c>
      <c r="C10" s="32" t="str">
        <v>Direct homage; parody; reference</v>
      </c>
    </row>
    <row r="11" ht="15" hidden="0" customHeight="1">
      <c r="A11" s="16" t="s">
        <v>25</v>
      </c>
      <c r="B11" s="32" t="str">
        <v>Named characters identified on the exact artwork.</v>
      </c>
      <c r="C11" s="32" t="str">
        <v>Arachknight</v>
      </c>
    </row>
    <row r="12" ht="15" hidden="0" customHeight="1">
      <c r="A12" s="16" t="s">
        <v>26</v>
      </c>
      <c r="B12" s="32" t="str">
        <v>Confirmed exclusive retailer, or explicit absence/uncertainty.</v>
      </c>
      <c r="C12" s="32" t="str">
        <v>Retailer name; Not documented</v>
      </c>
    </row>
    <row r="13" ht="15" hidden="0" customHeight="1">
      <c r="A13" s="16" t="s">
        <v>27</v>
      </c>
      <c r="B13" s="32" t="str">
        <v>Confirmed event association, when supported.</v>
      </c>
      <c r="C13" s="32" t="str">
        <v>Event name; Not documented</v>
      </c>
    </row>
    <row r="14" ht="15" hidden="0" customHeight="1">
      <c r="A14" s="16" t="s">
        <v>28</v>
      </c>
      <c r="B14" s="32" t="str">
        <v>Documented edition quantity or incentive ratio.</v>
      </c>
      <c r="C14" s="32" t="str">
        <v>500 copies; 1:25; Not documented</v>
      </c>
    </row>
    <row r="15" ht="15" hidden="0" customHeight="1">
      <c r="A15" s="16" t="s">
        <v>29</v>
      </c>
      <c r="B15" s="32" t="str">
        <v>Physical format and documented cover treatment.</v>
      </c>
      <c r="C15" s="32" t="str">
        <v>Comic; foil; trade paperback</v>
      </c>
    </row>
    <row r="16" ht="15" hidden="0" customHeight="1">
      <c r="A16" s="16" t="s">
        <v>30</v>
      </c>
      <c r="B16" s="32" t="str">
        <v>Market and language for the exact edition.</v>
      </c>
      <c r="C16" s="32" t="str">
        <v>US / English</v>
      </c>
    </row>
    <row r="17" ht="15" hidden="0" customHeight="1">
      <c r="A17" s="16" t="s">
        <v>31</v>
      </c>
      <c r="B17" s="32" t="str">
        <v>Confirmed on-sale date, or explicit date limitation.</v>
      </c>
      <c r="C17" s="32" t="str">
        <v>YYYY-MM-DD; Exact release date unconfirmed</v>
      </c>
    </row>
    <row r="18" ht="15" hidden="0" customHeight="1">
      <c r="A18" s="16" t="s">
        <v>32</v>
      </c>
      <c r="B18" s="32" t="str">
        <v>User-supplied ownership status; new research does not imply ownership.</v>
      </c>
      <c r="C18" s="32" t="str">
        <v>Not Owned; Owned; Wishlist; Unspecified</v>
      </c>
    </row>
    <row r="19" ht="15" hidden="0" customHeight="1">
      <c r="A19" s="16" t="s">
        <v>33</v>
      </c>
      <c r="B19" s="32" t="str">
        <v>User-supplied evidence, preserved when present.</v>
      </c>
      <c r="C19" s="32" t="str">
        <v>Not supplied</v>
      </c>
    </row>
    <row r="20" ht="15" hidden="0" customHeight="1">
      <c r="A20" s="16" t="s">
        <v>34</v>
      </c>
      <c r="B20" s="32" t="str">
        <v>Whether the distinct artwork belongs in the public gallery.</v>
      </c>
      <c r="C20" s="32" t="str">
        <v>Show; Hide for grouped art or references</v>
      </c>
    </row>
    <row r="21" ht="15" hidden="0" customHeight="1">
      <c r="A21" s="16" t="s">
        <v>35</v>
      </c>
      <c r="B21" s="32" t="str">
        <v>Readable identifier for this record; stable Catalog ID owns site links.</v>
      </c>
      <c r="C21" s="32" t="str">
        <v>series-issue-variant</v>
      </c>
    </row>
    <row r="22" ht="15" hidden="0" customHeight="1">
      <c r="A22" s="16" t="s">
        <v>36</v>
      </c>
      <c r="B22" s="32" t="str">
        <v>Readable cover title and edition label.</v>
      </c>
      <c r="C22" s="32" t="str">
        <v>Series #issue — edition</v>
      </c>
    </row>
    <row r="23" ht="15" hidden="0" customHeight="1">
      <c r="A23" s="16" t="s">
        <v>37</v>
      </c>
      <c r="B23" s="32" t="str">
        <v>Concise description of this cover and its relationship.</v>
      </c>
      <c r="C23" s="32" t="str">
        <v>Composition and named figures</v>
      </c>
    </row>
    <row r="24" ht="15" hidden="0" customHeight="1">
      <c r="A24" s="16" t="s">
        <v>38</v>
      </c>
      <c r="B24" s="32" t="str">
        <v>Evidence and qualifications tying the cover to its target.</v>
      </c>
      <c r="C24" s="32" t="str">
        <v>Source-supported relationship or open question</v>
      </c>
    </row>
    <row r="25" ht="15" hidden="0" customHeight="1">
      <c r="A25" s="16" t="s">
        <v>39</v>
      </c>
      <c r="B25" s="32" t="str">
        <v>Edition caveats, disputed dates and remaining gaps.</v>
      </c>
      <c r="C25" s="32" t="str">
        <v>Exact day or print quantity unconfirmed</v>
      </c>
    </row>
    <row r="26" ht="24" hidden="0" customHeight="1">
      <c r="A26" s="16" t="s">
        <v>40</v>
      </c>
      <c r="B26" s="32" t="str">
        <v>Verified requires exact-edition and target support; Partial retains gaps. Creator confirmation is distinguished from visual resemblance.</v>
      </c>
      <c r="C26" s="32" t="str">
        <v>Verified; Partial; Needs Review</v>
      </c>
    </row>
    <row r="27" ht="15" hidden="0" customHeight="1">
      <c r="A27" s="16" t="s">
        <v>41</v>
      </c>
      <c r="B27" s="32" t="str">
        <v>Best edition-specific source used in this review.</v>
      </c>
      <c r="C27" s="32" t="str">
        <v>Publisher, creator, distributor or edition listing URL</v>
      </c>
    </row>
    <row r="28" ht="15" hidden="0" customHeight="1">
      <c r="A28" s="16" t="s">
        <v>42</v>
      </c>
      <c r="B28" s="32" t="str">
        <v>Additional corroborating source when available.</v>
      </c>
      <c r="C28" s="32" t="str">
        <v>URL; No additional verified source</v>
      </c>
    </row>
    <row r="29" ht="15" hidden="0" customHeight="1">
      <c r="A29" s="16" t="s">
        <v>43</v>
      </c>
      <c r="B29" s="32" t="str">
        <v>Exact native image selected after visual review.</v>
      </c>
      <c r="C29" s="32" t="str">
        <v>Direct image URL; limitations in Collector Notes</v>
      </c>
    </row>
    <row r="30" ht="15" hidden="0" customHeight="1">
      <c r="A30" s="16" t="s">
        <v>44</v>
      </c>
      <c r="B30" s="32" t="str">
        <v>Record image identifier; the website uses its own stored asset URL.</v>
      </c>
      <c r="C30" s="32" t="str">
        <v>CL-ASM238-0001.jpg</v>
      </c>
    </row>
    <row r="31" ht="15" hidden="0" customHeight="1">
      <c r="A31" s="16" t="s">
        <v>45</v>
      </c>
      <c r="B31" s="32" t="str">
        <v>Verified artist account only when documented.</v>
      </c>
      <c r="C31" s="32" t="str">
        <v>URL; Not documented</v>
      </c>
    </row>
    <row r="32" ht="15" hidden="0" customHeight="1">
      <c r="A32" s="16" t="s">
        <v>46</v>
      </c>
      <c r="B32" s="32" t="str">
        <v>Published or a confirmed announced release state.</v>
      </c>
      <c r="C32" s="32" t="str">
        <v>Published; Solicited/Upcoming; Release unconfirmed</v>
      </c>
    </row>
    <row r="33" ht="15" hidden="0" customHeight="1">
      <c r="A33" s="16" t="s">
        <v>47</v>
      </c>
      <c r="B33" s="32" t="str">
        <v>Research pass that introduced the record.</v>
      </c>
      <c r="C33" s="32" t="str">
        <v>Deep search 2026-10-20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